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sei\OneDrive\KA\Budget\2024-25\"/>
    </mc:Choice>
  </mc:AlternateContent>
  <bookViews>
    <workbookView xWindow="0" yWindow="0" windowWidth="16900" windowHeight="7500" activeTab="1"/>
  </bookViews>
  <sheets>
    <sheet name="Revenue" sheetId="2" r:id="rId1"/>
    <sheet name="Expenses" sheetId="3" r:id="rId2"/>
  </sheets>
  <definedNames>
    <definedName name="ECP_ProjRevenue_2020">Expenses!$F$13</definedName>
    <definedName name="_xlnm.Print_Area" localSheetId="1">Expenses!$A$1:$H$28</definedName>
    <definedName name="_xlnm.Print_Area" localSheetId="0">Revenue!$A$1:$H$51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3" l="1"/>
  <c r="F27" i="2" l="1"/>
  <c r="F28" i="2"/>
  <c r="F43" i="2" s="1"/>
  <c r="D28" i="2"/>
  <c r="D43" i="2" s="1"/>
  <c r="D20" i="2"/>
  <c r="B27" i="2"/>
  <c r="B28" i="2" s="1"/>
  <c r="B43" i="2" s="1"/>
  <c r="H28" i="2"/>
  <c r="H43" i="2" s="1"/>
  <c r="B20" i="2"/>
  <c r="B22" i="2" s="1"/>
  <c r="B12" i="2"/>
  <c r="B45" i="2" l="1"/>
  <c r="B49" i="2" s="1"/>
  <c r="H20" i="2" l="1"/>
  <c r="H22" i="2" l="1"/>
  <c r="D22" i="2"/>
  <c r="F12" i="2"/>
  <c r="H12" i="2"/>
  <c r="D12" i="2"/>
  <c r="H45" i="2" l="1"/>
  <c r="D45" i="2"/>
  <c r="D49" i="2" s="1"/>
  <c r="D24" i="3"/>
  <c r="F20" i="2"/>
  <c r="F22" i="2" s="1"/>
  <c r="F45" i="2" s="1"/>
  <c r="H24" i="3"/>
  <c r="F24" i="3"/>
  <c r="A3" i="3"/>
  <c r="H49" i="2" l="1"/>
  <c r="F49" i="2"/>
</calcChain>
</file>

<file path=xl/sharedStrings.xml><?xml version="1.0" encoding="utf-8"?>
<sst xmlns="http://schemas.openxmlformats.org/spreadsheetml/2006/main" count="71" uniqueCount="61">
  <si>
    <t>CONGREGATION KOL AMI</t>
  </si>
  <si>
    <t>SUMMARY OF PROPOSED REVENUE BUDGET</t>
  </si>
  <si>
    <t>Membership Dues</t>
  </si>
  <si>
    <t xml:space="preserve"> </t>
  </si>
  <si>
    <t>Total Early Childhood Program</t>
  </si>
  <si>
    <t>High Holiday Guest Tickets</t>
  </si>
  <si>
    <t>Bar/Bat Mitzvah Fees</t>
  </si>
  <si>
    <t xml:space="preserve">    Annual Fund</t>
  </si>
  <si>
    <t xml:space="preserve">    Kol Ami Fund</t>
  </si>
  <si>
    <t>Other Income</t>
  </si>
  <si>
    <t xml:space="preserve">Japanese School </t>
  </si>
  <si>
    <t>Income from Catering</t>
  </si>
  <si>
    <t>Yahrzeit Memorial Plaques</t>
  </si>
  <si>
    <t>Memorial Book</t>
  </si>
  <si>
    <t>Safety and Security Fee</t>
  </si>
  <si>
    <t>TOTAL REVENUE</t>
  </si>
  <si>
    <t>TOTAL EXPENSES</t>
  </si>
  <si>
    <t>NET SURPLUS</t>
  </si>
  <si>
    <t>SUMMARY OF PROPOSED EXPENSE BUDGET</t>
  </si>
  <si>
    <t>Administration</t>
  </si>
  <si>
    <t>Adult Education</t>
  </si>
  <si>
    <t>Building Maintenance</t>
  </si>
  <si>
    <t>Connection</t>
  </si>
  <si>
    <t>ECP Summer Program</t>
  </si>
  <si>
    <t>Membership/New Members</t>
  </si>
  <si>
    <t>Worship Salaries</t>
  </si>
  <si>
    <t>Rabbinic Search Committees</t>
  </si>
  <si>
    <t>URJ Dues</t>
  </si>
  <si>
    <t>Religious School Tuition</t>
  </si>
  <si>
    <t>Advertising</t>
  </si>
  <si>
    <t>Other Fees for Use of Facilities</t>
  </si>
  <si>
    <t>Transfers from Funds</t>
  </si>
  <si>
    <t>Revenue from Dues:</t>
  </si>
  <si>
    <t>REVENUE FROM DUES</t>
  </si>
  <si>
    <t>REVENUE FROM TUITION</t>
  </si>
  <si>
    <t>Revenue from Tuition:</t>
  </si>
  <si>
    <t>EXPENSES</t>
  </si>
  <si>
    <t>Bar/Bat Mitzvah Expenses</t>
  </si>
  <si>
    <t>Religious School</t>
  </si>
  <si>
    <t>Youth Activities</t>
  </si>
  <si>
    <t>Total Expenditures</t>
  </si>
  <si>
    <t>Worship Expenses</t>
  </si>
  <si>
    <t>Actual         2022-2023 Results</t>
  </si>
  <si>
    <t>Approved 2023-2024 Budget</t>
  </si>
  <si>
    <t>Last Year</t>
  </si>
  <si>
    <t>Current Year</t>
  </si>
  <si>
    <t>Next Year</t>
  </si>
  <si>
    <t>REVENUE FROM FUNDRAISING &amp; OTHER</t>
  </si>
  <si>
    <t>`</t>
  </si>
  <si>
    <t xml:space="preserve">    Early Childhood Program Tuition</t>
  </si>
  <si>
    <t xml:space="preserve">    Early Childhood Program - After School</t>
  </si>
  <si>
    <t xml:space="preserve">    Early Childhood Program - Summer Camp</t>
  </si>
  <si>
    <t>Fundraising:</t>
  </si>
  <si>
    <t>2024-2025 Budget</t>
  </si>
  <si>
    <t>ECP Main Program &amp; After School</t>
  </si>
  <si>
    <t>Investment Income (non-endowment)</t>
  </si>
  <si>
    <t>Projected 2023-2024 Results</t>
  </si>
  <si>
    <t>Proposed 2024-2025 Budget</t>
  </si>
  <si>
    <t>Total Fundraising</t>
  </si>
  <si>
    <t xml:space="preserve">    Gala &amp; Other Events</t>
  </si>
  <si>
    <t>Revenue from Other 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</si>
</sst>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u val="singleAccounting"/>
      <sz val="12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E4F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/>
    <xf numFmtId="164" fontId="2" fillId="0" borderId="0" xfId="2" applyNumberFormat="1" applyFont="1"/>
    <xf numFmtId="164" fontId="2" fillId="0" borderId="0" xfId="2" applyNumberFormat="1" applyFont="1" applyAlignment="1">
      <alignment horizontal="center" wrapText="1"/>
    </xf>
    <xf numFmtId="0" fontId="4" fillId="0" borderId="0" xfId="1" applyFont="1"/>
    <xf numFmtId="5" fontId="4" fillId="0" borderId="0" xfId="1" applyNumberFormat="1" applyFont="1"/>
    <xf numFmtId="165" fontId="4" fillId="0" borderId="0" xfId="1" applyNumberFormat="1" applyFont="1"/>
    <xf numFmtId="5" fontId="4" fillId="0" borderId="0" xfId="2" applyNumberFormat="1" applyFont="1" applyFill="1"/>
    <xf numFmtId="165" fontId="4" fillId="0" borderId="0" xfId="2" applyNumberFormat="1" applyFont="1" applyFill="1"/>
    <xf numFmtId="5" fontId="4" fillId="0" borderId="0" xfId="4" applyNumberFormat="1" applyFont="1" applyFill="1" applyBorder="1"/>
    <xf numFmtId="164" fontId="4" fillId="0" borderId="0" xfId="2" applyNumberFormat="1" applyFont="1"/>
    <xf numFmtId="164" fontId="4" fillId="0" borderId="0" xfId="2" applyNumberFormat="1" applyFont="1" applyFill="1" applyBorder="1"/>
    <xf numFmtId="49" fontId="2" fillId="0" borderId="0" xfId="1" applyNumberFormat="1" applyFont="1" applyAlignment="1">
      <alignment horizontal="left"/>
    </xf>
    <xf numFmtId="164" fontId="4" fillId="0" borderId="0" xfId="2" applyNumberFormat="1" applyFont="1" applyBorder="1" applyAlignment="1">
      <alignment horizontal="left"/>
    </xf>
    <xf numFmtId="165" fontId="4" fillId="0" borderId="0" xfId="4" applyNumberFormat="1" applyFont="1"/>
    <xf numFmtId="166" fontId="4" fillId="0" borderId="0" xfId="1" applyNumberFormat="1" applyFont="1"/>
    <xf numFmtId="166" fontId="4" fillId="0" borderId="0" xfId="4" applyNumberFormat="1" applyFont="1"/>
    <xf numFmtId="164" fontId="4" fillId="0" borderId="0" xfId="2" applyNumberFormat="1" applyFont="1" applyAlignment="1">
      <alignment horizontal="center"/>
    </xf>
    <xf numFmtId="0" fontId="2" fillId="2" borderId="0" xfId="1" applyFont="1" applyFill="1"/>
    <xf numFmtId="164" fontId="2" fillId="2" borderId="0" xfId="2" applyNumberFormat="1" applyFont="1" applyFill="1" applyAlignment="1">
      <alignment horizontal="center" vertical="center" wrapText="1"/>
    </xf>
    <xf numFmtId="0" fontId="2" fillId="2" borderId="1" xfId="1" applyFont="1" applyFill="1" applyBorder="1"/>
    <xf numFmtId="5" fontId="2" fillId="2" borderId="1" xfId="4" applyNumberFormat="1" applyFont="1" applyFill="1" applyBorder="1"/>
    <xf numFmtId="165" fontId="2" fillId="2" borderId="1" xfId="4" applyNumberFormat="1" applyFont="1" applyFill="1" applyBorder="1"/>
    <xf numFmtId="166" fontId="4" fillId="0" borderId="0" xfId="4" applyNumberFormat="1" applyFont="1" applyFill="1"/>
    <xf numFmtId="164" fontId="4" fillId="0" borderId="0" xfId="2" applyNumberFormat="1" applyFont="1" applyFill="1"/>
    <xf numFmtId="37" fontId="4" fillId="0" borderId="0" xfId="0" applyNumberFormat="1" applyFont="1"/>
    <xf numFmtId="37" fontId="4" fillId="0" borderId="0" xfId="2" applyNumberFormat="1" applyFont="1" applyBorder="1"/>
    <xf numFmtId="0" fontId="5" fillId="0" borderId="0" xfId="1" applyFont="1"/>
    <xf numFmtId="0" fontId="2" fillId="2" borderId="2" xfId="1" applyFont="1" applyFill="1" applyBorder="1"/>
    <xf numFmtId="5" fontId="2" fillId="2" borderId="2" xfId="4" applyNumberFormat="1" applyFont="1" applyFill="1" applyBorder="1"/>
    <xf numFmtId="165" fontId="2" fillId="2" borderId="2" xfId="4" applyNumberFormat="1" applyFont="1" applyFill="1" applyBorder="1"/>
    <xf numFmtId="0" fontId="2" fillId="3" borderId="0" xfId="1" applyFont="1" applyFill="1"/>
    <xf numFmtId="37" fontId="4" fillId="3" borderId="0" xfId="0" applyNumberFormat="1" applyFont="1" applyFill="1"/>
    <xf numFmtId="5" fontId="4" fillId="4" borderId="0" xfId="2" applyNumberFormat="1" applyFont="1" applyFill="1"/>
    <xf numFmtId="37" fontId="4" fillId="4" borderId="0" xfId="0" applyNumberFormat="1" applyFont="1" applyFill="1"/>
    <xf numFmtId="49" fontId="4" fillId="0" borderId="0" xfId="1" applyNumberFormat="1" applyFont="1" applyAlignment="1">
      <alignment horizontal="left"/>
    </xf>
    <xf numFmtId="166" fontId="4" fillId="4" borderId="0" xfId="4" applyNumberFormat="1" applyFont="1" applyFill="1"/>
    <xf numFmtId="37" fontId="4" fillId="4" borderId="0" xfId="2" applyNumberFormat="1" applyFont="1" applyFill="1" applyBorder="1"/>
    <xf numFmtId="164" fontId="4" fillId="5" borderId="0" xfId="2" applyNumberFormat="1" applyFont="1" applyFill="1" applyBorder="1" applyAlignment="1">
      <alignment horizontal="left"/>
    </xf>
    <xf numFmtId="37" fontId="4" fillId="5" borderId="0" xfId="2" applyNumberFormat="1" applyFont="1" applyFill="1" applyBorder="1"/>
    <xf numFmtId="165" fontId="4" fillId="5" borderId="0" xfId="4" applyNumberFormat="1" applyFont="1" applyFill="1"/>
    <xf numFmtId="37" fontId="4" fillId="6" borderId="0" xfId="2" applyNumberFormat="1" applyFont="1" applyFill="1" applyBorder="1"/>
    <xf numFmtId="164" fontId="4" fillId="0" borderId="0" xfId="5" applyNumberFormat="1" applyFont="1" applyFill="1"/>
    <xf numFmtId="164" fontId="2" fillId="2" borderId="0" xfId="2" applyNumberFormat="1" applyFont="1" applyFill="1" applyAlignment="1">
      <alignment horizontal="center"/>
    </xf>
    <xf numFmtId="164" fontId="7" fillId="2" borderId="0" xfId="2" applyNumberFormat="1" applyFont="1" applyFill="1" applyAlignment="1">
      <alignment horizontal="center"/>
    </xf>
    <xf numFmtId="164" fontId="8" fillId="2" borderId="0" xfId="2" applyNumberFormat="1" applyFont="1" applyFill="1" applyAlignment="1">
      <alignment horizontal="center"/>
    </xf>
    <xf numFmtId="37" fontId="4" fillId="0" borderId="0" xfId="0" applyNumberFormat="1" applyFont="1" applyFill="1"/>
    <xf numFmtId="5" fontId="4" fillId="0" borderId="0" xfId="1" applyNumberFormat="1" applyFont="1" applyFill="1"/>
    <xf numFmtId="0" fontId="8" fillId="0" borderId="0" xfId="1" applyFont="1"/>
    <xf numFmtId="37" fontId="8" fillId="0" borderId="0" xfId="0" applyNumberFormat="1" applyFont="1"/>
    <xf numFmtId="37" fontId="8" fillId="0" borderId="0" xfId="0" applyNumberFormat="1" applyFont="1" applyFill="1"/>
    <xf numFmtId="164" fontId="8" fillId="0" borderId="0" xfId="2" applyNumberFormat="1" applyFont="1" applyFill="1"/>
    <xf numFmtId="164" fontId="7" fillId="2" borderId="0" xfId="2" applyNumberFormat="1" applyFont="1" applyFill="1" applyAlignment="1">
      <alignment horizontal="center"/>
    </xf>
    <xf numFmtId="164" fontId="7" fillId="2" borderId="0" xfId="2" applyNumberFormat="1" applyFont="1" applyFill="1" applyAlignment="1">
      <alignment horizontal="center"/>
    </xf>
  </cellXfs>
  <cellStyles count="6">
    <cellStyle name="Comma" xfId="5" builtinId="3"/>
    <cellStyle name="Comma 2" xfId="2"/>
    <cellStyle name="Currency 2" xfId="4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colors>
    <mruColors>
      <color rgb="FFD0E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opLeftCell="A19" zoomScaleNormal="100" workbookViewId="0">
      <selection activeCell="H36" sqref="H36"/>
    </sheetView>
  </sheetViews>
  <sheetFormatPr defaultColWidth="8.81640625" defaultRowHeight="15.5" x14ac:dyDescent="0.35"/>
  <cols>
    <col min="1" max="1" width="50.54296875" style="4" bestFit="1" customWidth="1"/>
    <col min="2" max="2" width="16" style="10" customWidth="1"/>
    <col min="3" max="3" width="1.1796875" style="10" customWidth="1"/>
    <col min="4" max="4" width="16" style="10" customWidth="1"/>
    <col min="5" max="5" width="1.1796875" style="10" customWidth="1"/>
    <col min="6" max="6" width="16" style="10" customWidth="1"/>
    <col min="7" max="7" width="1.1796875" style="10" customWidth="1"/>
    <col min="8" max="8" width="16" style="4" customWidth="1"/>
    <col min="9" max="16384" width="8.81640625" style="4"/>
  </cols>
  <sheetData>
    <row r="1" spans="1:8" s="1" customFormat="1" x14ac:dyDescent="0.35">
      <c r="A1" s="1" t="s">
        <v>0</v>
      </c>
      <c r="B1" s="2"/>
      <c r="C1" s="2"/>
      <c r="D1" s="2"/>
      <c r="E1" s="2"/>
      <c r="F1" s="2"/>
      <c r="G1" s="2"/>
    </row>
    <row r="2" spans="1:8" s="1" customFormat="1" x14ac:dyDescent="0.35">
      <c r="A2" s="1" t="s">
        <v>1</v>
      </c>
      <c r="B2" s="2"/>
      <c r="C2" s="2"/>
      <c r="D2" s="2"/>
      <c r="E2" s="2"/>
      <c r="F2" s="2"/>
      <c r="G2" s="2"/>
      <c r="H2" s="3"/>
    </row>
    <row r="3" spans="1:8" s="1" customFormat="1" x14ac:dyDescent="0.35">
      <c r="A3" s="1" t="s">
        <v>53</v>
      </c>
      <c r="B3" s="2"/>
      <c r="C3" s="2"/>
      <c r="D3" s="2"/>
      <c r="E3" s="2"/>
      <c r="F3" s="2"/>
      <c r="G3" s="2"/>
    </row>
    <row r="4" spans="1:8" s="1" customFormat="1" x14ac:dyDescent="0.35">
      <c r="B4" s="2"/>
      <c r="C4" s="2"/>
      <c r="D4" s="2"/>
      <c r="E4" s="2"/>
      <c r="F4" s="2"/>
      <c r="G4" s="2"/>
    </row>
    <row r="5" spans="1:8" s="1" customFormat="1" ht="18.5" x14ac:dyDescent="0.65">
      <c r="A5" s="18"/>
      <c r="B5" s="52" t="s">
        <v>44</v>
      </c>
      <c r="C5" s="45"/>
      <c r="D5" s="53" t="s">
        <v>45</v>
      </c>
      <c r="E5" s="53"/>
      <c r="F5" s="53"/>
      <c r="G5" s="45"/>
      <c r="H5" s="44" t="s">
        <v>46</v>
      </c>
    </row>
    <row r="6" spans="1:8" s="1" customFormat="1" ht="46.5" x14ac:dyDescent="0.35">
      <c r="A6" s="18"/>
      <c r="B6" s="19" t="s">
        <v>42</v>
      </c>
      <c r="C6" s="43"/>
      <c r="D6" s="19" t="s">
        <v>43</v>
      </c>
      <c r="E6" s="19"/>
      <c r="F6" s="19" t="s">
        <v>56</v>
      </c>
      <c r="G6" s="43"/>
      <c r="H6" s="19" t="s">
        <v>57</v>
      </c>
    </row>
    <row r="7" spans="1:8" x14ac:dyDescent="0.35">
      <c r="B7" s="25"/>
      <c r="C7" s="25"/>
      <c r="D7" s="25"/>
      <c r="E7" s="25"/>
      <c r="F7" s="24"/>
      <c r="G7" s="25"/>
      <c r="H7" s="25"/>
    </row>
    <row r="8" spans="1:8" x14ac:dyDescent="0.35">
      <c r="A8" s="1" t="s">
        <v>32</v>
      </c>
      <c r="B8" s="25"/>
      <c r="C8" s="25"/>
      <c r="D8" s="25"/>
      <c r="E8" s="25"/>
      <c r="F8" s="24"/>
      <c r="G8" s="25"/>
      <c r="H8" s="25"/>
    </row>
    <row r="9" spans="1:8" x14ac:dyDescent="0.35">
      <c r="A9" s="4" t="s">
        <v>2</v>
      </c>
      <c r="B9" s="7">
        <v>1779082</v>
      </c>
      <c r="C9" s="7"/>
      <c r="D9" s="7">
        <v>1889563.05</v>
      </c>
      <c r="E9" s="7"/>
      <c r="F9" s="7">
        <v>1869727</v>
      </c>
      <c r="G9" s="7"/>
      <c r="H9" s="33">
        <v>1972493</v>
      </c>
    </row>
    <row r="10" spans="1:8" x14ac:dyDescent="0.35">
      <c r="A10" s="4" t="s">
        <v>14</v>
      </c>
      <c r="B10" s="25">
        <v>265250</v>
      </c>
      <c r="C10" s="25"/>
      <c r="D10" s="46">
        <v>286925</v>
      </c>
      <c r="E10" s="25"/>
      <c r="F10" s="24">
        <v>277880</v>
      </c>
      <c r="G10" s="25"/>
      <c r="H10" s="34">
        <v>341300</v>
      </c>
    </row>
    <row r="11" spans="1:8" x14ac:dyDescent="0.35">
      <c r="B11" s="25"/>
      <c r="C11" s="25"/>
      <c r="D11" s="25"/>
      <c r="E11" s="25"/>
      <c r="F11" s="24"/>
      <c r="G11" s="25"/>
      <c r="H11" s="25"/>
    </row>
    <row r="12" spans="1:8" x14ac:dyDescent="0.35">
      <c r="A12" s="31" t="s">
        <v>33</v>
      </c>
      <c r="B12" s="32">
        <f>SUM(B9:B10)</f>
        <v>2044332</v>
      </c>
      <c r="C12" s="32"/>
      <c r="D12" s="32">
        <f>SUM(D9:D10)</f>
        <v>2176488.0499999998</v>
      </c>
      <c r="E12" s="32"/>
      <c r="F12" s="32">
        <f t="shared" ref="F12" si="0">SUM(F9:F10)</f>
        <v>2147607</v>
      </c>
      <c r="G12" s="32"/>
      <c r="H12" s="32">
        <f t="shared" ref="H12" si="1">SUM(H9:H10)</f>
        <v>2313793</v>
      </c>
    </row>
    <row r="13" spans="1:8" x14ac:dyDescent="0.35">
      <c r="B13" s="25"/>
      <c r="C13" s="25"/>
      <c r="D13" s="25"/>
      <c r="E13" s="25"/>
      <c r="F13" s="24"/>
      <c r="G13" s="25"/>
      <c r="H13" s="25"/>
    </row>
    <row r="14" spans="1:8" x14ac:dyDescent="0.35">
      <c r="A14" s="1" t="s">
        <v>35</v>
      </c>
      <c r="B14" s="25"/>
      <c r="C14" s="25"/>
      <c r="D14" s="25"/>
      <c r="E14" s="25"/>
      <c r="F14" s="24"/>
      <c r="G14" s="25"/>
      <c r="H14" s="25"/>
    </row>
    <row r="15" spans="1:8" x14ac:dyDescent="0.35">
      <c r="A15" s="4" t="s">
        <v>28</v>
      </c>
      <c r="B15" s="42">
        <v>268560</v>
      </c>
      <c r="C15" s="25"/>
      <c r="D15" s="46">
        <v>322818</v>
      </c>
      <c r="E15" s="25"/>
      <c r="F15" s="24">
        <v>321716</v>
      </c>
      <c r="G15" s="25"/>
      <c r="H15" s="34">
        <v>327096</v>
      </c>
    </row>
    <row r="16" spans="1:8" x14ac:dyDescent="0.35">
      <c r="B16" s="25" t="s">
        <v>3</v>
      </c>
      <c r="C16" s="25"/>
      <c r="D16" s="46"/>
      <c r="E16" s="25"/>
      <c r="F16" s="24"/>
      <c r="G16" s="25"/>
      <c r="H16" s="25"/>
    </row>
    <row r="17" spans="1:8" x14ac:dyDescent="0.35">
      <c r="A17" s="4" t="s">
        <v>49</v>
      </c>
      <c r="B17" s="42">
        <v>1686035</v>
      </c>
      <c r="C17" s="25"/>
      <c r="D17" s="46">
        <v>1394130</v>
      </c>
      <c r="E17" s="25"/>
      <c r="F17" s="24">
        <v>1510068</v>
      </c>
      <c r="G17" s="25"/>
      <c r="H17" s="34">
        <v>1724050</v>
      </c>
    </row>
    <row r="18" spans="1:8" x14ac:dyDescent="0.35">
      <c r="A18" s="4" t="s">
        <v>50</v>
      </c>
      <c r="B18" s="25">
        <v>220036</v>
      </c>
      <c r="C18" s="25"/>
      <c r="D18" s="46">
        <v>150000</v>
      </c>
      <c r="E18" s="25"/>
      <c r="F18" s="25">
        <v>111770</v>
      </c>
      <c r="G18" s="25"/>
      <c r="H18" s="34">
        <v>131000</v>
      </c>
    </row>
    <row r="19" spans="1:8" x14ac:dyDescent="0.35">
      <c r="A19" s="4" t="s">
        <v>51</v>
      </c>
      <c r="B19" s="25">
        <v>133401</v>
      </c>
      <c r="C19" s="25"/>
      <c r="D19" s="46">
        <v>85540</v>
      </c>
      <c r="E19" s="25"/>
      <c r="F19" s="25">
        <v>84570</v>
      </c>
      <c r="G19" s="25"/>
      <c r="H19" s="34">
        <v>115894</v>
      </c>
    </row>
    <row r="20" spans="1:8" x14ac:dyDescent="0.35">
      <c r="A20" s="48" t="s">
        <v>4</v>
      </c>
      <c r="B20" s="49">
        <f>SUM(B17:B19)</f>
        <v>2039472</v>
      </c>
      <c r="C20" s="49"/>
      <c r="D20" s="50">
        <f>SUM(D17:D19)</f>
        <v>1629670</v>
      </c>
      <c r="E20" s="49"/>
      <c r="F20" s="51">
        <f>SUM(F17:F19)</f>
        <v>1706408</v>
      </c>
      <c r="G20" s="49"/>
      <c r="H20" s="50">
        <f>SUM(H17:H19)</f>
        <v>1970944</v>
      </c>
    </row>
    <row r="21" spans="1:8" s="1" customFormat="1" x14ac:dyDescent="0.35">
      <c r="A21" s="4"/>
      <c r="B21" s="5"/>
      <c r="C21" s="5"/>
      <c r="D21" s="5"/>
      <c r="E21" s="5"/>
      <c r="F21" s="6"/>
      <c r="G21" s="6"/>
      <c r="H21" s="5"/>
    </row>
    <row r="22" spans="1:8" x14ac:dyDescent="0.35">
      <c r="A22" s="31" t="s">
        <v>34</v>
      </c>
      <c r="B22" s="32">
        <f>SUM(B15,B20)</f>
        <v>2308032</v>
      </c>
      <c r="C22" s="32"/>
      <c r="D22" s="32">
        <f>SUM(D15,D20)</f>
        <v>1952488</v>
      </c>
      <c r="E22" s="32"/>
      <c r="F22" s="32">
        <f>SUM(F15,F20)</f>
        <v>2028124</v>
      </c>
      <c r="G22" s="32"/>
      <c r="H22" s="32">
        <f>SUM(H15,H20)</f>
        <v>2298040</v>
      </c>
    </row>
    <row r="23" spans="1:8" x14ac:dyDescent="0.35">
      <c r="B23" s="5"/>
      <c r="C23" s="5"/>
      <c r="D23" s="5"/>
      <c r="E23" s="5"/>
      <c r="F23" s="6"/>
      <c r="G23" s="6"/>
      <c r="H23" s="5"/>
    </row>
    <row r="24" spans="1:8" x14ac:dyDescent="0.35">
      <c r="A24" s="1" t="s">
        <v>52</v>
      </c>
      <c r="B24" s="25" t="s">
        <v>3</v>
      </c>
      <c r="C24" s="25"/>
      <c r="D24" s="25" t="s">
        <v>3</v>
      </c>
      <c r="E24" s="25"/>
      <c r="F24" s="25"/>
      <c r="G24" s="25"/>
      <c r="H24" s="25"/>
    </row>
    <row r="25" spans="1:8" x14ac:dyDescent="0.35">
      <c r="A25" s="4" t="s">
        <v>7</v>
      </c>
      <c r="B25" s="25">
        <v>131235</v>
      </c>
      <c r="C25" s="25"/>
      <c r="D25" s="46">
        <v>200000</v>
      </c>
      <c r="E25" s="25"/>
      <c r="F25" s="25">
        <v>210000</v>
      </c>
      <c r="G25" s="25"/>
      <c r="H25" s="34">
        <v>220000</v>
      </c>
    </row>
    <row r="26" spans="1:8" x14ac:dyDescent="0.35">
      <c r="A26" s="4" t="s">
        <v>8</v>
      </c>
      <c r="B26" s="25">
        <v>18580</v>
      </c>
      <c r="C26" s="25"/>
      <c r="D26" s="46">
        <v>30000</v>
      </c>
      <c r="E26" s="25"/>
      <c r="F26" s="25">
        <v>35000</v>
      </c>
      <c r="G26" s="25"/>
      <c r="H26" s="34">
        <v>35000</v>
      </c>
    </row>
    <row r="27" spans="1:8" x14ac:dyDescent="0.35">
      <c r="A27" s="4" t="s">
        <v>59</v>
      </c>
      <c r="B27" s="25">
        <f>168169+24157</f>
        <v>192326</v>
      </c>
      <c r="C27" s="25"/>
      <c r="D27" s="46">
        <v>115000</v>
      </c>
      <c r="E27" s="25"/>
      <c r="F27" s="25">
        <f>110000+15000</f>
        <v>125000</v>
      </c>
      <c r="G27" s="25"/>
      <c r="H27" s="34">
        <v>128000</v>
      </c>
    </row>
    <row r="28" spans="1:8" x14ac:dyDescent="0.35">
      <c r="A28" s="48" t="s">
        <v>58</v>
      </c>
      <c r="B28" s="49">
        <f>SUM(B25:B27)</f>
        <v>342141</v>
      </c>
      <c r="C28" s="49"/>
      <c r="D28" s="50">
        <f>SUM(D25:D27)</f>
        <v>345000</v>
      </c>
      <c r="E28" s="49"/>
      <c r="F28" s="49">
        <f>SUM(F25:F27)</f>
        <v>370000</v>
      </c>
      <c r="G28" s="49"/>
      <c r="H28" s="50">
        <f>SUM(H25:H27)</f>
        <v>383000</v>
      </c>
    </row>
    <row r="29" spans="1:8" x14ac:dyDescent="0.35">
      <c r="B29" s="25" t="s">
        <v>48</v>
      </c>
      <c r="C29" s="25"/>
      <c r="D29" s="47"/>
      <c r="E29" s="25"/>
      <c r="F29" s="25"/>
      <c r="G29" s="25"/>
      <c r="H29" s="5"/>
    </row>
    <row r="30" spans="1:8" x14ac:dyDescent="0.35">
      <c r="A30" s="1" t="s">
        <v>60</v>
      </c>
      <c r="B30" s="5"/>
      <c r="C30" s="5"/>
      <c r="D30" s="47"/>
      <c r="E30" s="5"/>
      <c r="F30" s="6"/>
      <c r="G30" s="6"/>
      <c r="H30" s="5"/>
    </row>
    <row r="31" spans="1:8" x14ac:dyDescent="0.35">
      <c r="A31" s="4" t="s">
        <v>55</v>
      </c>
      <c r="B31" s="25">
        <v>66124</v>
      </c>
      <c r="C31" s="25"/>
      <c r="D31" s="46">
        <v>70000</v>
      </c>
      <c r="E31" s="25"/>
      <c r="F31" s="25">
        <v>75000</v>
      </c>
      <c r="G31" s="25"/>
      <c r="H31" s="34">
        <v>60000</v>
      </c>
    </row>
    <row r="32" spans="1:8" x14ac:dyDescent="0.35">
      <c r="A32" s="4" t="s">
        <v>5</v>
      </c>
      <c r="B32" s="25">
        <v>21369</v>
      </c>
      <c r="C32" s="25"/>
      <c r="D32" s="46">
        <v>25000</v>
      </c>
      <c r="E32" s="25"/>
      <c r="F32" s="25">
        <v>22560</v>
      </c>
      <c r="G32" s="25"/>
      <c r="H32" s="34">
        <v>25000</v>
      </c>
    </row>
    <row r="33" spans="1:8" x14ac:dyDescent="0.35">
      <c r="A33" s="4" t="s">
        <v>6</v>
      </c>
      <c r="B33" s="25">
        <v>48250</v>
      </c>
      <c r="C33" s="25"/>
      <c r="D33" s="46">
        <v>51000</v>
      </c>
      <c r="E33" s="25"/>
      <c r="F33" s="25">
        <v>51000</v>
      </c>
      <c r="G33" s="25"/>
      <c r="H33" s="34">
        <v>62750</v>
      </c>
    </row>
    <row r="34" spans="1:8" x14ac:dyDescent="0.35">
      <c r="A34" s="4" t="s">
        <v>29</v>
      </c>
      <c r="B34" s="25">
        <v>0</v>
      </c>
      <c r="C34" s="25"/>
      <c r="D34" s="46">
        <v>4000</v>
      </c>
      <c r="E34" s="25"/>
      <c r="F34" s="25">
        <v>0</v>
      </c>
      <c r="G34" s="25"/>
      <c r="H34" s="34">
        <v>0</v>
      </c>
    </row>
    <row r="35" spans="1:8" x14ac:dyDescent="0.35">
      <c r="A35" s="4" t="s">
        <v>9</v>
      </c>
      <c r="B35" s="25">
        <v>39992</v>
      </c>
      <c r="C35" s="25"/>
      <c r="D35" s="46">
        <v>1000</v>
      </c>
      <c r="E35" s="25"/>
      <c r="F35" s="25">
        <v>60000</v>
      </c>
      <c r="G35" s="25"/>
      <c r="H35" s="34">
        <v>52000</v>
      </c>
    </row>
    <row r="36" spans="1:8" x14ac:dyDescent="0.35">
      <c r="A36" s="4" t="s">
        <v>30</v>
      </c>
      <c r="B36" s="25">
        <v>203030</v>
      </c>
      <c r="C36" s="25"/>
      <c r="D36" s="46">
        <v>150000</v>
      </c>
      <c r="E36" s="25"/>
      <c r="F36" s="25">
        <v>180000</v>
      </c>
      <c r="G36" s="25"/>
      <c r="H36" s="34">
        <v>196000</v>
      </c>
    </row>
    <row r="37" spans="1:8" x14ac:dyDescent="0.35">
      <c r="A37" s="4" t="s">
        <v>10</v>
      </c>
      <c r="B37" s="25">
        <v>153200</v>
      </c>
      <c r="C37" s="25"/>
      <c r="D37" s="46">
        <v>146000</v>
      </c>
      <c r="E37" s="25"/>
      <c r="F37" s="25">
        <v>146000</v>
      </c>
      <c r="G37" s="25"/>
      <c r="H37" s="34">
        <v>146000</v>
      </c>
    </row>
    <row r="38" spans="1:8" x14ac:dyDescent="0.35">
      <c r="A38" s="4" t="s">
        <v>11</v>
      </c>
      <c r="B38" s="25">
        <v>3227</v>
      </c>
      <c r="C38" s="25"/>
      <c r="D38" s="46">
        <v>5000</v>
      </c>
      <c r="E38" s="25"/>
      <c r="F38" s="25">
        <v>2000</v>
      </c>
      <c r="G38" s="25"/>
      <c r="H38" s="34">
        <v>2000</v>
      </c>
    </row>
    <row r="39" spans="1:8" x14ac:dyDescent="0.35">
      <c r="A39" s="4" t="s">
        <v>12</v>
      </c>
      <c r="B39" s="25">
        <v>2136</v>
      </c>
      <c r="C39" s="25"/>
      <c r="D39" s="46">
        <v>5000</v>
      </c>
      <c r="E39" s="25"/>
      <c r="F39" s="25">
        <v>250</v>
      </c>
      <c r="G39" s="25"/>
      <c r="H39" s="34">
        <v>4000</v>
      </c>
    </row>
    <row r="40" spans="1:8" x14ac:dyDescent="0.35">
      <c r="A40" s="4" t="s">
        <v>13</v>
      </c>
      <c r="B40" s="25">
        <v>5334</v>
      </c>
      <c r="C40" s="25"/>
      <c r="D40" s="46">
        <v>3000</v>
      </c>
      <c r="E40" s="25"/>
      <c r="F40" s="25">
        <v>4190</v>
      </c>
      <c r="G40" s="25"/>
      <c r="H40" s="34">
        <v>5000</v>
      </c>
    </row>
    <row r="41" spans="1:8" s="1" customFormat="1" x14ac:dyDescent="0.35">
      <c r="A41" s="4" t="s">
        <v>31</v>
      </c>
      <c r="B41" s="25">
        <v>41302</v>
      </c>
      <c r="C41" s="25"/>
      <c r="D41" s="46">
        <v>35000</v>
      </c>
      <c r="E41" s="25"/>
      <c r="F41" s="24">
        <v>50000</v>
      </c>
      <c r="G41" s="25"/>
      <c r="H41" s="34">
        <v>60000</v>
      </c>
    </row>
    <row r="42" spans="1:8" s="1" customFormat="1" x14ac:dyDescent="0.35">
      <c r="A42" s="4"/>
      <c r="B42" s="5"/>
      <c r="C42" s="5"/>
      <c r="D42" s="5"/>
      <c r="E42" s="5"/>
      <c r="F42" s="5"/>
      <c r="G42" s="5"/>
      <c r="H42" s="5"/>
    </row>
    <row r="43" spans="1:8" x14ac:dyDescent="0.35">
      <c r="A43" s="31" t="s">
        <v>47</v>
      </c>
      <c r="B43" s="32">
        <f>SUM(B28:B41)</f>
        <v>926105</v>
      </c>
      <c r="C43" s="32"/>
      <c r="D43" s="32">
        <f>SUM(D28:D41)</f>
        <v>840000</v>
      </c>
      <c r="E43" s="32"/>
      <c r="F43" s="32">
        <f>SUM(F28:F41)</f>
        <v>961000</v>
      </c>
      <c r="G43" s="32"/>
      <c r="H43" s="32">
        <f>SUM(H28:H41)</f>
        <v>995750</v>
      </c>
    </row>
    <row r="44" spans="1:8" x14ac:dyDescent="0.35">
      <c r="B44" s="5"/>
      <c r="C44" s="5"/>
      <c r="D44" s="5"/>
      <c r="E44" s="5"/>
      <c r="F44" s="6"/>
      <c r="G44" s="6"/>
      <c r="H44" s="5"/>
    </row>
    <row r="45" spans="1:8" ht="16" thickBot="1" x14ac:dyDescent="0.4">
      <c r="A45" s="20" t="s">
        <v>15</v>
      </c>
      <c r="B45" s="21">
        <f>SUM(B12,B22,B43)</f>
        <v>5278469</v>
      </c>
      <c r="C45" s="21"/>
      <c r="D45" s="21">
        <f>SUM(D12,D22,D43)</f>
        <v>4968976.05</v>
      </c>
      <c r="E45" s="21"/>
      <c r="F45" s="21">
        <f>SUM(F12,F22,F43)</f>
        <v>5136731</v>
      </c>
      <c r="G45" s="21"/>
      <c r="H45" s="21">
        <f>SUM(H12,H22,H43)</f>
        <v>5607583</v>
      </c>
    </row>
    <row r="46" spans="1:8" ht="6" customHeight="1" thickTop="1" x14ac:dyDescent="0.35">
      <c r="A46" s="1"/>
      <c r="B46" s="5"/>
      <c r="C46" s="5"/>
      <c r="D46" s="5"/>
      <c r="E46" s="5"/>
      <c r="F46" s="6"/>
      <c r="G46" s="6"/>
      <c r="H46" s="5"/>
    </row>
    <row r="47" spans="1:8" ht="16" thickBot="1" x14ac:dyDescent="0.4">
      <c r="A47" s="20" t="s">
        <v>16</v>
      </c>
      <c r="B47" s="21">
        <v>5235601</v>
      </c>
      <c r="C47" s="21"/>
      <c r="D47" s="21">
        <v>4958021</v>
      </c>
      <c r="E47" s="21"/>
      <c r="F47" s="21">
        <v>5196680</v>
      </c>
      <c r="G47" s="22"/>
      <c r="H47" s="21">
        <v>5601143</v>
      </c>
    </row>
    <row r="48" spans="1:8" ht="6" customHeight="1" thickTop="1" x14ac:dyDescent="0.35">
      <c r="B48" s="9"/>
      <c r="C48" s="7"/>
      <c r="D48" s="9"/>
      <c r="E48" s="7"/>
      <c r="F48" s="8"/>
      <c r="G48" s="8"/>
      <c r="H48" s="9"/>
    </row>
    <row r="49" spans="1:8" x14ac:dyDescent="0.35">
      <c r="A49" s="28" t="s">
        <v>17</v>
      </c>
      <c r="B49" s="29">
        <f>B45-B47</f>
        <v>42868</v>
      </c>
      <c r="C49" s="29"/>
      <c r="D49" s="29">
        <f>D45-D47</f>
        <v>10955.049999999814</v>
      </c>
      <c r="E49" s="29"/>
      <c r="F49" s="29">
        <f>+F45-F47</f>
        <v>-59949</v>
      </c>
      <c r="G49" s="30"/>
      <c r="H49" s="29">
        <f>+H45-H47</f>
        <v>6440</v>
      </c>
    </row>
    <row r="50" spans="1:8" x14ac:dyDescent="0.35">
      <c r="A50" s="1"/>
      <c r="F50" s="2"/>
      <c r="G50" s="2"/>
      <c r="H50" s="11"/>
    </row>
    <row r="51" spans="1:8" x14ac:dyDescent="0.35">
      <c r="A51" s="27"/>
    </row>
    <row r="52" spans="1:8" x14ac:dyDescent="0.35">
      <c r="B52" s="4"/>
      <c r="C52" s="4"/>
      <c r="D52" s="4"/>
      <c r="E52" s="4"/>
      <c r="F52" s="4"/>
      <c r="G52" s="4"/>
    </row>
    <row r="53" spans="1:8" x14ac:dyDescent="0.35">
      <c r="B53" s="4"/>
      <c r="C53" s="4"/>
      <c r="D53" s="4"/>
      <c r="E53" s="4"/>
      <c r="F53" s="4"/>
      <c r="G53" s="4"/>
    </row>
    <row r="54" spans="1:8" x14ac:dyDescent="0.35">
      <c r="B54" s="4"/>
      <c r="C54" s="4"/>
      <c r="D54" s="4"/>
      <c r="E54" s="4"/>
      <c r="F54" s="4"/>
      <c r="G54" s="4"/>
    </row>
    <row r="55" spans="1:8" x14ac:dyDescent="0.35">
      <c r="B55" s="4"/>
      <c r="C55" s="4"/>
      <c r="D55" s="4"/>
      <c r="E55" s="4"/>
      <c r="F55" s="4"/>
      <c r="G55" s="4"/>
    </row>
    <row r="56" spans="1:8" x14ac:dyDescent="0.35">
      <c r="B56" s="4"/>
      <c r="C56" s="4"/>
      <c r="D56" s="4"/>
      <c r="E56" s="4"/>
      <c r="F56" s="4"/>
      <c r="G56" s="4"/>
    </row>
  </sheetData>
  <mergeCells count="1">
    <mergeCell ref="D5:F5"/>
  </mergeCells>
  <pageMargins left="0.18" right="0.16" top="1" bottom="0.16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workbookViewId="0">
      <selection activeCell="I19" sqref="I19"/>
    </sheetView>
  </sheetViews>
  <sheetFormatPr defaultColWidth="8.81640625" defaultRowHeight="15.5" x14ac:dyDescent="0.35"/>
  <cols>
    <col min="1" max="1" width="45.1796875" style="4" customWidth="1"/>
    <col min="2" max="2" width="14.7265625" style="4" customWidth="1"/>
    <col min="3" max="3" width="1.1796875" style="4" customWidth="1"/>
    <col min="4" max="4" width="14.7265625" style="4" customWidth="1"/>
    <col min="5" max="5" width="1.1796875" style="4" customWidth="1"/>
    <col min="6" max="6" width="13.81640625" style="4" bestFit="1" customWidth="1"/>
    <col min="7" max="7" width="1.1796875" style="4" customWidth="1"/>
    <col min="8" max="8" width="15.7265625" style="10" bestFit="1" customWidth="1"/>
    <col min="9" max="16384" width="8.81640625" style="4"/>
  </cols>
  <sheetData>
    <row r="1" spans="1:8" s="1" customFormat="1" x14ac:dyDescent="0.35">
      <c r="A1" s="1" t="s">
        <v>0</v>
      </c>
      <c r="H1" s="2"/>
    </row>
    <row r="2" spans="1:8" s="1" customFormat="1" x14ac:dyDescent="0.35">
      <c r="A2" s="1" t="s">
        <v>18</v>
      </c>
      <c r="H2" s="2"/>
    </row>
    <row r="3" spans="1:8" s="1" customFormat="1" x14ac:dyDescent="0.35">
      <c r="A3" s="1" t="str">
        <f>Revenue!A3</f>
        <v>2024-2025 Budget</v>
      </c>
      <c r="H3" s="2"/>
    </row>
    <row r="4" spans="1:8" s="1" customFormat="1" x14ac:dyDescent="0.35">
      <c r="H4" s="2"/>
    </row>
    <row r="5" spans="1:8" s="1" customFormat="1" ht="18.5" x14ac:dyDescent="0.65">
      <c r="A5" s="18"/>
      <c r="B5" s="52" t="s">
        <v>44</v>
      </c>
      <c r="C5" s="45"/>
      <c r="D5" s="53" t="s">
        <v>45</v>
      </c>
      <c r="E5" s="53"/>
      <c r="F5" s="53"/>
      <c r="G5" s="45"/>
      <c r="H5" s="44" t="s">
        <v>46</v>
      </c>
    </row>
    <row r="6" spans="1:8" s="1" customFormat="1" ht="46.5" x14ac:dyDescent="0.35">
      <c r="A6" s="18"/>
      <c r="B6" s="19" t="s">
        <v>42</v>
      </c>
      <c r="C6" s="43"/>
      <c r="D6" s="19" t="s">
        <v>43</v>
      </c>
      <c r="E6" s="19"/>
      <c r="F6" s="19" t="s">
        <v>56</v>
      </c>
      <c r="G6" s="43"/>
      <c r="H6" s="19" t="s">
        <v>57</v>
      </c>
    </row>
    <row r="7" spans="1:8" x14ac:dyDescent="0.35">
      <c r="A7" s="12"/>
    </row>
    <row r="8" spans="1:8" x14ac:dyDescent="0.35">
      <c r="A8" s="35" t="s">
        <v>36</v>
      </c>
    </row>
    <row r="9" spans="1:8" x14ac:dyDescent="0.35">
      <c r="A9" s="13" t="s">
        <v>19</v>
      </c>
      <c r="B9" s="23">
        <v>929518</v>
      </c>
      <c r="C9" s="26"/>
      <c r="D9" s="23">
        <v>866502.97012307995</v>
      </c>
      <c r="E9" s="26"/>
      <c r="F9" s="23">
        <v>896367</v>
      </c>
      <c r="G9" s="14"/>
      <c r="H9" s="36">
        <v>933428</v>
      </c>
    </row>
    <row r="10" spans="1:8" x14ac:dyDescent="0.35">
      <c r="A10" s="38" t="s">
        <v>20</v>
      </c>
      <c r="B10" s="39">
        <v>1439</v>
      </c>
      <c r="C10" s="39"/>
      <c r="D10" s="39">
        <v>3000</v>
      </c>
      <c r="E10" s="39"/>
      <c r="F10" s="39">
        <v>500</v>
      </c>
      <c r="G10" s="40"/>
      <c r="H10" s="41">
        <v>2000</v>
      </c>
    </row>
    <row r="11" spans="1:8" x14ac:dyDescent="0.35">
      <c r="A11" s="13" t="s">
        <v>37</v>
      </c>
      <c r="B11" s="26">
        <v>34645</v>
      </c>
      <c r="C11" s="26"/>
      <c r="D11" s="26">
        <v>41047</v>
      </c>
      <c r="E11" s="26"/>
      <c r="F11" s="26">
        <v>41047</v>
      </c>
      <c r="G11" s="14"/>
      <c r="H11" s="37">
        <v>28135</v>
      </c>
    </row>
    <row r="12" spans="1:8" x14ac:dyDescent="0.35">
      <c r="A12" s="38" t="s">
        <v>21</v>
      </c>
      <c r="B12" s="39">
        <v>1047156</v>
      </c>
      <c r="C12" s="39"/>
      <c r="D12" s="39">
        <v>1030071.7143760424</v>
      </c>
      <c r="E12" s="39"/>
      <c r="F12" s="39">
        <v>1237056</v>
      </c>
      <c r="G12" s="40"/>
      <c r="H12" s="41">
        <v>1273628</v>
      </c>
    </row>
    <row r="13" spans="1:8" x14ac:dyDescent="0.35">
      <c r="A13" s="13" t="s">
        <v>22</v>
      </c>
      <c r="B13" s="26">
        <v>6475</v>
      </c>
      <c r="C13" s="26"/>
      <c r="D13" s="26">
        <v>6000</v>
      </c>
      <c r="E13" s="26"/>
      <c r="F13" s="26">
        <v>6000</v>
      </c>
      <c r="G13" s="14"/>
      <c r="H13" s="37">
        <v>5250</v>
      </c>
    </row>
    <row r="14" spans="1:8" x14ac:dyDescent="0.35">
      <c r="A14" s="38" t="s">
        <v>54</v>
      </c>
      <c r="B14" s="39">
        <v>1409899</v>
      </c>
      <c r="C14" s="39"/>
      <c r="D14" s="39">
        <v>1388135.8130510813</v>
      </c>
      <c r="E14" s="39"/>
      <c r="F14" s="39">
        <v>1424028</v>
      </c>
      <c r="G14" s="40"/>
      <c r="H14" s="41">
        <v>1504760</v>
      </c>
    </row>
    <row r="15" spans="1:8" x14ac:dyDescent="0.35">
      <c r="A15" s="13" t="s">
        <v>23</v>
      </c>
      <c r="B15" s="26">
        <v>89218</v>
      </c>
      <c r="C15" s="26"/>
      <c r="D15" s="26">
        <v>39779.574999999997</v>
      </c>
      <c r="E15" s="26"/>
      <c r="F15" s="26">
        <v>59950</v>
      </c>
      <c r="G15" s="14"/>
      <c r="H15" s="37">
        <v>54412</v>
      </c>
    </row>
    <row r="16" spans="1:8" x14ac:dyDescent="0.35">
      <c r="A16" s="38" t="s">
        <v>24</v>
      </c>
      <c r="B16" s="39">
        <v>7700</v>
      </c>
      <c r="C16" s="39"/>
      <c r="D16" s="39">
        <v>8000</v>
      </c>
      <c r="E16" s="39"/>
      <c r="F16" s="39">
        <v>7926</v>
      </c>
      <c r="G16" s="40"/>
      <c r="H16" s="41">
        <v>8750</v>
      </c>
    </row>
    <row r="17" spans="1:8" x14ac:dyDescent="0.35">
      <c r="A17" s="13" t="s">
        <v>38</v>
      </c>
      <c r="B17" s="26">
        <v>425664</v>
      </c>
      <c r="C17" s="26"/>
      <c r="D17" s="26">
        <v>462628.19815998123</v>
      </c>
      <c r="E17" s="26"/>
      <c r="F17" s="26">
        <v>437380</v>
      </c>
      <c r="G17" s="14"/>
      <c r="H17" s="37">
        <v>484661</v>
      </c>
    </row>
    <row r="18" spans="1:8" x14ac:dyDescent="0.35">
      <c r="A18" s="38" t="s">
        <v>27</v>
      </c>
      <c r="B18" s="39">
        <v>25000</v>
      </c>
      <c r="C18" s="39"/>
      <c r="D18" s="39">
        <v>25000</v>
      </c>
      <c r="E18" s="39"/>
      <c r="F18" s="39">
        <v>25000</v>
      </c>
      <c r="G18" s="40"/>
      <c r="H18" s="41">
        <v>26000</v>
      </c>
    </row>
    <row r="19" spans="1:8" x14ac:dyDescent="0.35">
      <c r="A19" s="13" t="s">
        <v>41</v>
      </c>
      <c r="B19" s="26">
        <v>257795</v>
      </c>
      <c r="C19" s="26"/>
      <c r="D19" s="26">
        <v>234923</v>
      </c>
      <c r="E19" s="26"/>
      <c r="F19" s="26">
        <v>234923</v>
      </c>
      <c r="G19" s="14"/>
      <c r="H19" s="37">
        <v>276325</v>
      </c>
    </row>
    <row r="20" spans="1:8" x14ac:dyDescent="0.35">
      <c r="A20" s="38" t="s">
        <v>25</v>
      </c>
      <c r="B20" s="39">
        <v>902825</v>
      </c>
      <c r="C20" s="39"/>
      <c r="D20" s="39">
        <v>739565.37827803998</v>
      </c>
      <c r="E20" s="39"/>
      <c r="F20" s="39">
        <v>739565</v>
      </c>
      <c r="G20" s="40"/>
      <c r="H20" s="41">
        <v>924492</v>
      </c>
    </row>
    <row r="21" spans="1:8" x14ac:dyDescent="0.35">
      <c r="A21" s="13" t="s">
        <v>39</v>
      </c>
      <c r="B21" s="26">
        <v>85675</v>
      </c>
      <c r="C21" s="26"/>
      <c r="D21" s="26">
        <v>108366.99890998124</v>
      </c>
      <c r="E21" s="26"/>
      <c r="F21" s="26">
        <v>84756</v>
      </c>
      <c r="G21" s="14"/>
      <c r="H21" s="37">
        <v>79302</v>
      </c>
    </row>
    <row r="22" spans="1:8" x14ac:dyDescent="0.35">
      <c r="A22" s="38" t="s">
        <v>26</v>
      </c>
      <c r="B22" s="39">
        <v>12592</v>
      </c>
      <c r="C22" s="39"/>
      <c r="D22" s="39">
        <v>5000</v>
      </c>
      <c r="E22" s="39"/>
      <c r="F22" s="39">
        <v>2184</v>
      </c>
      <c r="G22" s="40"/>
      <c r="H22" s="41">
        <v>0</v>
      </c>
    </row>
    <row r="23" spans="1:8" x14ac:dyDescent="0.35">
      <c r="B23" s="26"/>
      <c r="C23" s="10"/>
      <c r="D23" s="26"/>
      <c r="E23" s="10"/>
      <c r="F23" s="10"/>
      <c r="G23" s="10"/>
    </row>
    <row r="24" spans="1:8" ht="16" thickBot="1" x14ac:dyDescent="0.4">
      <c r="A24" s="20" t="s">
        <v>40</v>
      </c>
      <c r="B24" s="22">
        <f>SUM(B9:B22)</f>
        <v>5235601</v>
      </c>
      <c r="C24" s="21"/>
      <c r="D24" s="22">
        <f>SUM(D9:D22)</f>
        <v>4958020.6478982056</v>
      </c>
      <c r="E24" s="21"/>
      <c r="F24" s="22">
        <f>SUM(F9:F22)</f>
        <v>5196682</v>
      </c>
      <c r="G24" s="22"/>
      <c r="H24" s="21">
        <f>SUM(H9:H22)</f>
        <v>5601143</v>
      </c>
    </row>
    <row r="25" spans="1:8" ht="16" thickTop="1" x14ac:dyDescent="0.35">
      <c r="B25" s="10"/>
      <c r="C25" s="10"/>
      <c r="D25" s="10"/>
      <c r="E25" s="10"/>
    </row>
    <row r="26" spans="1:8" x14ac:dyDescent="0.35">
      <c r="A26" s="27"/>
    </row>
    <row r="29" spans="1:8" x14ac:dyDescent="0.35">
      <c r="F29" s="15"/>
      <c r="G29" s="15"/>
    </row>
    <row r="32" spans="1:8" x14ac:dyDescent="0.35">
      <c r="F32" s="15"/>
      <c r="G32" s="15"/>
    </row>
    <row r="33" spans="1:8" x14ac:dyDescent="0.35">
      <c r="B33" s="16"/>
      <c r="C33" s="16"/>
      <c r="D33" s="16"/>
      <c r="E33" s="16"/>
      <c r="F33" s="16"/>
      <c r="G33" s="16"/>
      <c r="H33" s="16"/>
    </row>
    <row r="34" spans="1:8" x14ac:dyDescent="0.35">
      <c r="B34" s="10"/>
      <c r="C34" s="10"/>
      <c r="D34" s="10"/>
      <c r="E34" s="10"/>
      <c r="F34" s="10"/>
      <c r="G34" s="10"/>
    </row>
    <row r="35" spans="1:8" x14ac:dyDescent="0.35">
      <c r="B35" s="10"/>
      <c r="C35" s="10"/>
      <c r="D35" s="10"/>
      <c r="E35" s="10"/>
      <c r="F35" s="10"/>
      <c r="G35" s="10"/>
    </row>
    <row r="36" spans="1:8" x14ac:dyDescent="0.35">
      <c r="B36" s="10"/>
      <c r="C36" s="10"/>
      <c r="D36" s="10"/>
      <c r="E36" s="10"/>
      <c r="F36" s="10"/>
      <c r="G36" s="10"/>
    </row>
    <row r="37" spans="1:8" x14ac:dyDescent="0.35">
      <c r="B37" s="10"/>
      <c r="C37" s="10"/>
      <c r="D37" s="10"/>
      <c r="E37" s="10"/>
      <c r="F37" s="10"/>
      <c r="G37" s="10"/>
    </row>
    <row r="38" spans="1:8" x14ac:dyDescent="0.35">
      <c r="B38" s="10"/>
      <c r="C38" s="10"/>
      <c r="D38" s="10"/>
      <c r="E38" s="10"/>
      <c r="F38" s="17"/>
      <c r="G38" s="17"/>
    </row>
    <row r="39" spans="1:8" x14ac:dyDescent="0.35">
      <c r="B39" s="10"/>
      <c r="C39" s="10"/>
      <c r="D39" s="10"/>
      <c r="E39" s="10"/>
      <c r="F39" s="10"/>
      <c r="G39" s="10"/>
    </row>
    <row r="40" spans="1:8" x14ac:dyDescent="0.35">
      <c r="B40" s="10"/>
      <c r="C40" s="10"/>
      <c r="D40" s="10"/>
      <c r="E40" s="10"/>
      <c r="F40" s="10"/>
      <c r="G40" s="10"/>
    </row>
    <row r="41" spans="1:8" x14ac:dyDescent="0.35">
      <c r="B41" s="10"/>
      <c r="C41" s="10"/>
      <c r="D41" s="10"/>
      <c r="E41" s="10"/>
      <c r="F41" s="10"/>
      <c r="G41" s="10"/>
    </row>
    <row r="42" spans="1:8" x14ac:dyDescent="0.35">
      <c r="B42" s="10"/>
      <c r="C42" s="10"/>
      <c r="D42" s="10"/>
      <c r="E42" s="10"/>
      <c r="F42" s="10"/>
      <c r="G42" s="10"/>
    </row>
    <row r="43" spans="1:8" x14ac:dyDescent="0.35">
      <c r="B43" s="10"/>
      <c r="C43" s="10"/>
      <c r="D43" s="10"/>
      <c r="E43" s="10"/>
      <c r="F43" s="10"/>
      <c r="G43" s="10"/>
    </row>
    <row r="44" spans="1:8" x14ac:dyDescent="0.35">
      <c r="B44" s="10"/>
      <c r="C44" s="10"/>
      <c r="D44" s="10"/>
      <c r="E44" s="10"/>
      <c r="F44" s="10"/>
      <c r="G44" s="10"/>
    </row>
    <row r="45" spans="1:8" x14ac:dyDescent="0.35">
      <c r="B45" s="10"/>
      <c r="C45" s="10"/>
      <c r="D45" s="10"/>
      <c r="E45" s="10"/>
      <c r="F45" s="10"/>
      <c r="G45" s="10"/>
    </row>
    <row r="46" spans="1:8" x14ac:dyDescent="0.35">
      <c r="B46" s="10"/>
      <c r="C46" s="10"/>
      <c r="D46" s="10"/>
      <c r="E46" s="10"/>
      <c r="F46" s="10"/>
      <c r="G46" s="10"/>
    </row>
    <row r="47" spans="1:8" x14ac:dyDescent="0.35">
      <c r="B47" s="10"/>
      <c r="C47" s="10"/>
      <c r="D47" s="10"/>
      <c r="E47" s="10"/>
      <c r="F47" s="10"/>
      <c r="G47" s="10"/>
    </row>
    <row r="48" spans="1:8" s="10" customFormat="1" x14ac:dyDescent="0.35">
      <c r="A48" s="4"/>
    </row>
    <row r="49" spans="1:1" s="10" customFormat="1" x14ac:dyDescent="0.35">
      <c r="A49" s="4"/>
    </row>
    <row r="50" spans="1:1" s="10" customFormat="1" x14ac:dyDescent="0.35">
      <c r="A50" s="4"/>
    </row>
    <row r="51" spans="1:1" s="10" customFormat="1" x14ac:dyDescent="0.35">
      <c r="A51" s="4"/>
    </row>
  </sheetData>
  <mergeCells count="1">
    <mergeCell ref="D5:F5"/>
  </mergeCells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Revenue</vt:lpstr>
      <vt:lpstr>Expenses</vt:lpstr>
      <vt:lpstr>ECP_ProjRevenue_2020</vt:lpstr>
      <vt:lpstr>Expenses!Print_Area</vt:lpstr>
      <vt:lpstr>Revenue!Print_Area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Seif</cp:lastModifiedBy>
  <dcterms:created xsi:type="dcterms:W3CDTF">2022-04-09T14:29:44Z</dcterms:created>
  <dcterms:modified xsi:type="dcterms:W3CDTF">2024-03-29T17:56:51Z</dcterms:modified>
</cp:coreProperties>
</file>